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15" windowWidth="11910" windowHeight="6990"/>
  </bookViews>
  <sheets>
    <sheet name="kalendář" sheetId="4" r:id="rId1"/>
    <sheet name="List1" sheetId="1" r:id="rId2"/>
  </sheets>
  <definedNames>
    <definedName name="_xlnm.Print_Area" localSheetId="0">kalendář!$B$2:$L$24</definedName>
  </definedNames>
  <calcPr calcId="125725"/>
</workbook>
</file>

<file path=xl/calcChain.xml><?xml version="1.0" encoding="utf-8"?>
<calcChain xmlns="http://schemas.openxmlformats.org/spreadsheetml/2006/main">
  <c r="H14" i="4"/>
  <c r="I14" s="1"/>
  <c r="H10"/>
  <c r="I10" s="1"/>
  <c r="H12"/>
  <c r="I12"/>
  <c r="J23"/>
  <c r="AA23" s="1"/>
  <c r="I23" s="1"/>
  <c r="J18"/>
  <c r="AA18" s="1"/>
  <c r="J17"/>
  <c r="AA17"/>
  <c r="I17" s="1"/>
  <c r="H6"/>
  <c r="H7"/>
  <c r="I7" s="1"/>
  <c r="AA7"/>
  <c r="H8"/>
  <c r="AA8"/>
  <c r="I8" s="1"/>
  <c r="H9"/>
  <c r="AA9" s="1"/>
  <c r="I9" s="1"/>
  <c r="H11"/>
  <c r="H13"/>
  <c r="H15"/>
  <c r="AA15"/>
  <c r="I15" s="1"/>
  <c r="H16"/>
  <c r="AA16" s="1"/>
  <c r="I16" s="1"/>
  <c r="H19"/>
  <c r="H20"/>
  <c r="H21"/>
  <c r="AA21"/>
  <c r="I21" s="1"/>
  <c r="H22"/>
  <c r="AA22" s="1"/>
  <c r="I22" s="1"/>
  <c r="AA4"/>
  <c r="T9" s="1"/>
  <c r="AA20" l="1"/>
  <c r="I20" s="1"/>
  <c r="AA13"/>
  <c r="I13" s="1"/>
  <c r="I4"/>
  <c r="AA19"/>
  <c r="I19" s="1"/>
  <c r="AA11"/>
  <c r="I11" s="1"/>
  <c r="AA6"/>
  <c r="I6" s="1"/>
  <c r="I18"/>
</calcChain>
</file>

<file path=xl/comments1.xml><?xml version="1.0" encoding="utf-8"?>
<comments xmlns="http://schemas.openxmlformats.org/spreadsheetml/2006/main">
  <authors>
    <author>Petr Lokvenc</author>
  </authors>
  <commentList>
    <comment ref="C6" authorId="0">
      <text>
        <r>
          <rPr>
            <sz val="8"/>
            <color indexed="81"/>
            <rFont val="Tahoma"/>
            <charset val="238"/>
          </rPr>
          <t>Sleduje se získání pylového plástu bez otevřeného plodu
pro jeho následné vložení do sádky bez nebezpečí odmítnutí plemeniva jejím osazenstvem.</t>
        </r>
      </text>
    </comment>
    <comment ref="K6" authorId="0">
      <text>
        <r>
          <rPr>
            <b/>
            <sz val="8"/>
            <color indexed="81"/>
            <rFont val="Tahoma"/>
            <charset val="238"/>
          </rPr>
          <t xml:space="preserve">Tento krok lze vynechat, pylová deska pak ale musí  být před vložením do sádky pečlivě prohlédnuta.
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K7" authorId="0">
      <text>
        <r>
          <rPr>
            <b/>
            <sz val="8"/>
            <color indexed="81"/>
            <rFont val="Tahoma"/>
            <charset val="238"/>
          </rPr>
          <t>Možno vynechat za cenu poněkud obtížnějšího výběru vhodného plemeniva.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Petr Lokvenc</author>
  </authors>
  <commentList>
    <comment ref="B7" authorId="0">
      <text>
        <r>
          <rPr>
            <sz val="8"/>
            <color indexed="81"/>
            <rFont val="Tahoma"/>
            <charset val="238"/>
          </rPr>
          <t xml:space="preserve">Do sádky vložit plásty se zásobami, pylem a nastříkanou vodou.
Sklepat přiměřené množství mladušek (ze 3 - 5ti plástů) poté,
co se nechají odlétnout létavky. Zhruba po dvou hodinách vy-
měnit zátky ve strůpku matečníkovými miskami s přenesenými
nejvýše jednodenními larvičkami  (poznávacím "znamením" je 
jejich barva : musí být ještě bezbarvé, jakoby průhledné. Bílá
barva larviček znamená, že jsou již starší, než je potřebné.)
Sádku poté přenést na dobu 24 hodin do chladu a temnoty.
Po 24 hodinách jsou již přijaté matečníky "naražené" (= asi
5 - 7 mm vytažené voskem) a je nutné je přemístit do chovné-
ho rámku a i s ním do medníku dochovného včelstva. Včely ze
sádky vrátit do včelstva rovněž.
Poznámka: Do medníku je nutno převěsit z plodiště nejméně 
jeden ale lépe dva plásty s co nejmladším plodem na přilákání 
včel "krmiček" a přidat i pylový plást alespoň ze sádky - lépe
je opět dát pylové plásty raději dva.
</t>
        </r>
      </text>
    </comment>
  </commentList>
</comments>
</file>

<file path=xl/sharedStrings.xml><?xml version="1.0" encoding="utf-8"?>
<sst xmlns="http://schemas.openxmlformats.org/spreadsheetml/2006/main" count="72" uniqueCount="63">
  <si>
    <t>D-9</t>
  </si>
  <si>
    <t>Převěsit pylový plást do medníku(pro den D bez otevřeného plodu)</t>
  </si>
  <si>
    <t>Vložit souš pro zakladení</t>
  </si>
  <si>
    <t>D-4</t>
  </si>
  <si>
    <t>Chovná  matka klade vajíčka</t>
  </si>
  <si>
    <t>D-3</t>
  </si>
  <si>
    <t>Jsou jednodenní vajíčka</t>
  </si>
  <si>
    <t>D-2</t>
  </si>
  <si>
    <t>Jsou dvoudenní  vajíčka</t>
  </si>
  <si>
    <t>D-1</t>
  </si>
  <si>
    <t>Jsou třídenní vajíčka</t>
  </si>
  <si>
    <t>D</t>
  </si>
  <si>
    <t>Příprava a zřízení sádky (viz podrobnosti)</t>
  </si>
  <si>
    <t>D+1</t>
  </si>
  <si>
    <t>Přeložení série do medníku dochovného včelstva</t>
  </si>
  <si>
    <t>D+4</t>
  </si>
  <si>
    <t>Začátek víčkování</t>
  </si>
  <si>
    <t>D+5</t>
  </si>
  <si>
    <t>mělo by být zavíčkováno, kontrola možná</t>
  </si>
  <si>
    <t>D+10</t>
  </si>
  <si>
    <t>Školkování matečníků</t>
  </si>
  <si>
    <t xml:space="preserve">D+12 </t>
  </si>
  <si>
    <t>Líhnutí matek</t>
  </si>
  <si>
    <t>D+13</t>
  </si>
  <si>
    <t>Značení a zužitkování matek</t>
  </si>
  <si>
    <t xml:space="preserve">Manipulace možná s plodem stáří :6. Den, 9. - 10. Den, 15. Den. </t>
  </si>
  <si>
    <t>D+13 - D+15</t>
  </si>
  <si>
    <t>Věznění oddělků</t>
  </si>
  <si>
    <t>D+15 - D+17</t>
  </si>
  <si>
    <t>Orientašní prolety matiček</t>
  </si>
  <si>
    <t>od dne D+19</t>
  </si>
  <si>
    <t>Říjnost a snubní prolety matiček</t>
  </si>
  <si>
    <t>D+21</t>
  </si>
  <si>
    <t>Pronikání spermatu do semenných váčků (trvá asi 24 hodin)</t>
  </si>
  <si>
    <t>D+23</t>
  </si>
  <si>
    <t>První nakladená vajíčka</t>
  </si>
  <si>
    <t>Datum předpokládaného vložení plemeniva do sádky:</t>
  </si>
  <si>
    <t>Případné převěšení pylového plástu do medníku</t>
  </si>
  <si>
    <t>Vložení souše pro zakladení chovnou matkou</t>
  </si>
  <si>
    <t>Příprava sádky, vložení přelarveného plemeniva</t>
  </si>
  <si>
    <t>Možná kontrola zavíčkování</t>
  </si>
  <si>
    <t>Věznění oddělků od :</t>
  </si>
  <si>
    <t>Věznění oddělků do :</t>
  </si>
  <si>
    <t>Orientační prolety matiček od :</t>
  </si>
  <si>
    <t>Orientační prolety matiček do :</t>
  </si>
  <si>
    <t>Říjnost a snubní prolety matiček od :</t>
  </si>
  <si>
    <t>Pronikání spermatu do semenných váčků</t>
  </si>
  <si>
    <t xml:space="preserve">K a l e nd á ř   c h o v u   m a t e k    </t>
  </si>
  <si>
    <t>Poznámky</t>
  </si>
  <si>
    <t>pondělí</t>
  </si>
  <si>
    <t>úterý</t>
  </si>
  <si>
    <t>středa</t>
  </si>
  <si>
    <t>čtvrtek</t>
  </si>
  <si>
    <t>pátek</t>
  </si>
  <si>
    <t>sobota</t>
  </si>
  <si>
    <t>neděle</t>
  </si>
  <si>
    <t>možno vynechat</t>
  </si>
  <si>
    <t>6-7</t>
  </si>
  <si>
    <t>Možné přemísťování matečníků</t>
  </si>
  <si>
    <t>9-10</t>
  </si>
  <si>
    <t>15-16</t>
  </si>
  <si>
    <t>Vyplní se pouze datum předpokládaného vložení do sádky</t>
  </si>
  <si>
    <t>Den: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</si>
</sst>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 CE"/>
      <charset val="238"/>
    </font>
    <font>
      <sz val="8"/>
      <color indexed="81"/>
      <name val="Tahoma"/>
      <charset val="238"/>
    </font>
    <font>
      <sz val="16"/>
      <name val="Arial CE"/>
      <family val="2"/>
      <charset val="238"/>
    </font>
    <font>
      <b/>
      <sz val="8"/>
      <color indexed="81"/>
      <name val="Tahoma"/>
      <charset val="238"/>
    </font>
    <font>
      <i/>
      <sz val="10"/>
      <name val="Arial CE"/>
      <charset val="238"/>
    </font>
    <font>
      <i/>
      <sz val="10"/>
      <color indexed="12"/>
      <name val="Arial CE"/>
      <charset val="238"/>
    </font>
    <font>
      <sz val="10"/>
      <color indexed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/>
    <xf numFmtId="164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/>
    <xf numFmtId="0" fontId="0" fillId="2" borderId="3" xfId="0" applyFill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0" fillId="0" borderId="4" xfId="0" applyBorder="1"/>
    <xf numFmtId="0" fontId="0" fillId="0" borderId="6" xfId="0" applyBorder="1"/>
    <xf numFmtId="0" fontId="0" fillId="0" borderId="7" xfId="0" applyBorder="1"/>
    <xf numFmtId="49" fontId="0" fillId="0" borderId="0" xfId="0" applyNumberFormat="1"/>
    <xf numFmtId="164" fontId="0" fillId="4" borderId="12" xfId="0" applyNumberFormat="1" applyFill="1" applyBorder="1" applyAlignment="1" applyProtection="1">
      <alignment horizontal="center"/>
      <protection locked="0"/>
    </xf>
    <xf numFmtId="164" fontId="0" fillId="0" borderId="13" xfId="0" applyNumberFormat="1" applyBorder="1" applyAlignment="1">
      <alignment horizontal="center"/>
    </xf>
    <xf numFmtId="0" fontId="0" fillId="3" borderId="14" xfId="0" applyFill="1" applyBorder="1"/>
    <xf numFmtId="164" fontId="0" fillId="2" borderId="6" xfId="0" applyNumberFormat="1" applyFill="1" applyBorder="1"/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/>
    <xf numFmtId="0" fontId="0" fillId="5" borderId="4" xfId="0" applyFill="1" applyBorder="1"/>
    <xf numFmtId="0" fontId="0" fillId="5" borderId="5" xfId="0" applyFill="1" applyBorder="1"/>
    <xf numFmtId="164" fontId="0" fillId="5" borderId="5" xfId="0" applyNumberFormat="1" applyFill="1" applyBorder="1" applyAlignment="1">
      <alignment horizontal="center"/>
    </xf>
    <xf numFmtId="164" fontId="0" fillId="5" borderId="5" xfId="0" applyNumberForma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8" xfId="0" applyFill="1" applyBorder="1"/>
    <xf numFmtId="164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/>
    <xf numFmtId="0" fontId="0" fillId="5" borderId="3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5" borderId="20" xfId="0" applyFill="1" applyBorder="1"/>
    <xf numFmtId="164" fontId="0" fillId="5" borderId="20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21" xfId="0" applyFill="1" applyBorder="1" applyProtection="1">
      <protection locked="0"/>
    </xf>
    <xf numFmtId="164" fontId="0" fillId="0" borderId="5" xfId="0" applyNumberFormat="1" applyBorder="1" applyAlignment="1">
      <alignment horizontal="center"/>
    </xf>
    <xf numFmtId="0" fontId="0" fillId="0" borderId="21" xfId="0" applyBorder="1" applyProtection="1">
      <protection locked="0"/>
    </xf>
    <xf numFmtId="49" fontId="0" fillId="2" borderId="7" xfId="0" applyNumberFormat="1" applyFill="1" applyBorder="1"/>
    <xf numFmtId="164" fontId="0" fillId="2" borderId="0" xfId="0" applyNumberFormat="1" applyFill="1" applyBorder="1"/>
    <xf numFmtId="164" fontId="0" fillId="2" borderId="22" xfId="0" applyNumberFormat="1" applyFill="1" applyBorder="1"/>
    <xf numFmtId="164" fontId="0" fillId="0" borderId="0" xfId="0" applyNumberFormat="1" applyBorder="1"/>
    <xf numFmtId="164" fontId="0" fillId="2" borderId="23" xfId="0" applyNumberFormat="1" applyFill="1" applyBorder="1"/>
    <xf numFmtId="164" fontId="0" fillId="4" borderId="24" xfId="0" applyNumberFormat="1" applyFill="1" applyBorder="1"/>
    <xf numFmtId="164" fontId="0" fillId="4" borderId="7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right"/>
    </xf>
    <xf numFmtId="164" fontId="6" fillId="7" borderId="20" xfId="0" applyNumberFormat="1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7"/>
  <sheetViews>
    <sheetView showRowColHeaders="0" tabSelected="1" workbookViewId="0">
      <selection activeCell="B2" sqref="B2:L2"/>
    </sheetView>
  </sheetViews>
  <sheetFormatPr defaultRowHeight="12.75"/>
  <cols>
    <col min="1" max="1" width="2.42578125" customWidth="1"/>
    <col min="2" max="2" width="5" customWidth="1"/>
    <col min="6" max="6" width="12.5703125" customWidth="1"/>
    <col min="8" max="8" width="10.28515625" style="1" customWidth="1"/>
    <col min="9" max="9" width="8.28515625" style="1" customWidth="1"/>
    <col min="10" max="10" width="10.28515625" style="2" customWidth="1"/>
    <col min="11" max="11" width="18.85546875" customWidth="1"/>
    <col min="12" max="13" width="2.85546875" customWidth="1"/>
    <col min="14" max="14" width="24.42578125" customWidth="1"/>
    <col min="15" max="15" width="17.85546875" customWidth="1"/>
    <col min="16" max="16" width="20" customWidth="1"/>
    <col min="17" max="17" width="20.5703125" customWidth="1"/>
    <col min="18" max="18" width="17" customWidth="1"/>
    <col min="19" max="19" width="15.140625" customWidth="1"/>
    <col min="20" max="20" width="15.5703125" customWidth="1"/>
    <col min="21" max="21" width="17.42578125" customWidth="1"/>
    <col min="22" max="22" width="16.42578125" customWidth="1"/>
    <col min="23" max="23" width="13.28515625" customWidth="1"/>
    <col min="24" max="24" width="11.28515625" customWidth="1"/>
    <col min="25" max="25" width="16.5703125" customWidth="1"/>
    <col min="26" max="26" width="18.7109375" customWidth="1"/>
    <col min="28" max="28" width="5" customWidth="1"/>
    <col min="29" max="29" width="9.140625" style="29"/>
  </cols>
  <sheetData>
    <row r="1" spans="1:29" ht="15" customHeight="1" thickBot="1">
      <c r="A1" s="37"/>
      <c r="B1" s="38"/>
      <c r="C1" s="38"/>
      <c r="D1" s="38"/>
      <c r="E1" s="38"/>
      <c r="F1" s="38"/>
      <c r="G1" s="38"/>
      <c r="H1" s="39"/>
      <c r="I1" s="39"/>
      <c r="J1" s="40"/>
      <c r="K1" s="38"/>
      <c r="L1" s="38"/>
      <c r="M1" s="41"/>
      <c r="N1" s="23"/>
      <c r="O1" s="23"/>
      <c r="P1" s="23"/>
      <c r="Q1" s="23"/>
      <c r="R1" s="23"/>
      <c r="S1" s="23"/>
      <c r="T1" s="23"/>
      <c r="U1" s="23"/>
      <c r="V1" s="23"/>
    </row>
    <row r="2" spans="1:29" ht="19.5" customHeight="1" thickBot="1">
      <c r="A2" s="42"/>
      <c r="B2" s="84" t="s">
        <v>47</v>
      </c>
      <c r="C2" s="85"/>
      <c r="D2" s="85"/>
      <c r="E2" s="85"/>
      <c r="F2" s="85"/>
      <c r="G2" s="85"/>
      <c r="H2" s="85"/>
      <c r="I2" s="85"/>
      <c r="J2" s="85"/>
      <c r="K2" s="85"/>
      <c r="L2" s="86"/>
      <c r="M2" s="43"/>
      <c r="N2" s="23"/>
      <c r="O2" s="23"/>
      <c r="P2" s="23"/>
      <c r="Q2" s="23"/>
      <c r="R2" s="23"/>
      <c r="S2" s="23"/>
      <c r="T2" s="23"/>
      <c r="U2" s="23"/>
      <c r="V2" s="23"/>
    </row>
    <row r="3" spans="1:29" ht="13.5" thickBot="1">
      <c r="A3" s="42"/>
      <c r="B3" s="7" t="s">
        <v>62</v>
      </c>
      <c r="C3" s="8"/>
      <c r="D3" s="8"/>
      <c r="E3" s="8"/>
      <c r="F3" s="8"/>
      <c r="G3" s="8"/>
      <c r="H3" s="9"/>
      <c r="I3" s="9"/>
      <c r="J3" s="10"/>
      <c r="K3" s="8"/>
      <c r="L3" s="11"/>
      <c r="M3" s="43"/>
      <c r="N3" s="23"/>
      <c r="O3" s="23"/>
      <c r="P3" s="23"/>
      <c r="Q3" s="23"/>
      <c r="R3" s="23"/>
      <c r="S3" s="23"/>
      <c r="T3" s="23"/>
      <c r="U3" s="23"/>
      <c r="V3" s="23"/>
    </row>
    <row r="4" spans="1:29" ht="13.5" thickBot="1">
      <c r="A4" s="42"/>
      <c r="B4" s="12"/>
      <c r="C4" s="80" t="s">
        <v>36</v>
      </c>
      <c r="D4" s="81"/>
      <c r="E4" s="81"/>
      <c r="F4" s="81"/>
      <c r="G4" s="81"/>
      <c r="H4" s="30">
        <v>38145</v>
      </c>
      <c r="I4" s="32" t="str">
        <f>IF(H4="","",VLOOKUP(AA4,$AB$4:$AC$10,2))</f>
        <v>pondělí</v>
      </c>
      <c r="J4" s="31"/>
      <c r="K4" s="22" t="s">
        <v>48</v>
      </c>
      <c r="L4" s="13"/>
      <c r="M4" s="43"/>
      <c r="N4" s="23"/>
      <c r="O4" s="23"/>
      <c r="P4" s="23"/>
      <c r="Q4" s="23"/>
      <c r="R4" s="23"/>
      <c r="S4" s="23"/>
      <c r="T4" s="23"/>
      <c r="U4" s="23"/>
      <c r="V4" s="23"/>
      <c r="AA4">
        <f>WEEKDAY(H4,2)</f>
        <v>1</v>
      </c>
      <c r="AB4">
        <v>1</v>
      </c>
      <c r="AC4" s="29" t="s">
        <v>49</v>
      </c>
    </row>
    <row r="5" spans="1:29" ht="13.5" thickBot="1">
      <c r="A5" s="42"/>
      <c r="B5" s="12"/>
      <c r="C5" s="82"/>
      <c r="D5" s="83"/>
      <c r="E5" s="83"/>
      <c r="F5" s="83"/>
      <c r="G5" s="83"/>
      <c r="H5" s="9"/>
      <c r="I5" s="54"/>
      <c r="J5" s="33"/>
      <c r="K5" s="55"/>
      <c r="L5" s="14"/>
      <c r="M5" s="43"/>
      <c r="N5" s="23"/>
      <c r="O5" s="23"/>
      <c r="P5" s="23"/>
      <c r="Q5" s="23"/>
      <c r="R5" s="23"/>
      <c r="S5" s="23"/>
      <c r="T5" s="23"/>
      <c r="U5" s="23"/>
      <c r="V5" s="23"/>
      <c r="AB5">
        <v>2</v>
      </c>
      <c r="AC5" s="29" t="s">
        <v>50</v>
      </c>
    </row>
    <row r="6" spans="1:29">
      <c r="A6" s="42"/>
      <c r="B6" s="12"/>
      <c r="C6" s="76" t="s">
        <v>37</v>
      </c>
      <c r="D6" s="77"/>
      <c r="E6" s="77"/>
      <c r="F6" s="77"/>
      <c r="G6" s="77"/>
      <c r="H6" s="56">
        <f>IF(H4="","",(H4-9))</f>
        <v>38136</v>
      </c>
      <c r="I6" s="49" t="str">
        <f t="shared" ref="I6:I16" si="0">IF(H6="","",VLOOKUP(AA6,$AB$4:$AC$10,2))</f>
        <v>sobota</v>
      </c>
      <c r="J6" s="10"/>
      <c r="K6" s="57" t="s">
        <v>56</v>
      </c>
      <c r="L6" s="14"/>
      <c r="M6" s="43"/>
      <c r="N6" s="23"/>
      <c r="O6" s="23"/>
      <c r="P6" s="23"/>
      <c r="Q6" s="23"/>
      <c r="R6" s="23"/>
      <c r="S6" s="23"/>
      <c r="U6" s="23"/>
      <c r="V6" s="23"/>
      <c r="AA6">
        <f t="shared" ref="AA6:AA22" si="1">WEEKDAY(H6,2)</f>
        <v>6</v>
      </c>
      <c r="AB6">
        <v>3</v>
      </c>
      <c r="AC6" s="29" t="s">
        <v>51</v>
      </c>
    </row>
    <row r="7" spans="1:29">
      <c r="A7" s="42"/>
      <c r="B7" s="12"/>
      <c r="C7" s="73" t="s">
        <v>38</v>
      </c>
      <c r="D7" s="74"/>
      <c r="E7" s="74"/>
      <c r="F7" s="74"/>
      <c r="G7" s="74"/>
      <c r="H7" s="3">
        <f>IF(H4="","",H4-4)</f>
        <v>38141</v>
      </c>
      <c r="I7" s="51" t="str">
        <f t="shared" si="0"/>
        <v>čtvrtek</v>
      </c>
      <c r="J7" s="59"/>
      <c r="K7" s="20" t="s">
        <v>56</v>
      </c>
      <c r="L7" s="14"/>
      <c r="M7" s="43"/>
      <c r="N7" s="23"/>
      <c r="O7" s="23"/>
      <c r="P7" s="23"/>
      <c r="Q7" s="23"/>
      <c r="R7" s="23"/>
      <c r="S7" s="23"/>
      <c r="T7" s="23"/>
      <c r="U7" s="23"/>
      <c r="V7" s="23"/>
      <c r="AA7">
        <f t="shared" si="1"/>
        <v>4</v>
      </c>
      <c r="AB7">
        <v>4</v>
      </c>
      <c r="AC7" s="29" t="s">
        <v>52</v>
      </c>
    </row>
    <row r="8" spans="1:29">
      <c r="A8" s="42"/>
      <c r="B8" s="12">
        <v>4</v>
      </c>
      <c r="C8" s="73" t="s">
        <v>39</v>
      </c>
      <c r="D8" s="74"/>
      <c r="E8" s="74"/>
      <c r="F8" s="74"/>
      <c r="G8" s="74"/>
      <c r="H8" s="53">
        <f>IF(H4="","",H4)</f>
        <v>38145</v>
      </c>
      <c r="I8" s="52" t="str">
        <f t="shared" si="0"/>
        <v>pondělí</v>
      </c>
      <c r="J8" s="59"/>
      <c r="K8" s="20"/>
      <c r="L8" s="14"/>
      <c r="M8" s="43"/>
      <c r="N8" s="23"/>
      <c r="O8" s="23"/>
      <c r="P8" s="23"/>
      <c r="Q8" s="23"/>
      <c r="R8" s="23"/>
      <c r="S8" s="23"/>
      <c r="T8" s="23"/>
      <c r="U8" s="23"/>
      <c r="V8" s="23"/>
      <c r="AA8">
        <f t="shared" si="1"/>
        <v>1</v>
      </c>
      <c r="AB8">
        <v>5</v>
      </c>
      <c r="AC8" s="29" t="s">
        <v>53</v>
      </c>
    </row>
    <row r="9" spans="1:29">
      <c r="A9" s="42"/>
      <c r="B9" s="12">
        <v>5</v>
      </c>
      <c r="C9" s="73" t="s">
        <v>14</v>
      </c>
      <c r="D9" s="74"/>
      <c r="E9" s="74"/>
      <c r="F9" s="74"/>
      <c r="G9" s="74"/>
      <c r="H9" s="3">
        <f>IF(H4="","",H4+1)</f>
        <v>38146</v>
      </c>
      <c r="I9" s="51" t="str">
        <f t="shared" si="0"/>
        <v>úterý</v>
      </c>
      <c r="J9" s="59"/>
      <c r="K9" s="20"/>
      <c r="L9" s="14"/>
      <c r="M9" s="43"/>
      <c r="N9" s="23"/>
      <c r="O9" s="23"/>
      <c r="P9" s="23"/>
      <c r="Q9" s="23"/>
      <c r="R9" s="23"/>
      <c r="S9" s="23"/>
      <c r="T9" s="23">
        <f>VLOOKUP(AA4,AB4:AC10,1)</f>
        <v>1</v>
      </c>
      <c r="U9" s="23"/>
      <c r="V9" s="23"/>
      <c r="AA9">
        <f t="shared" si="1"/>
        <v>2</v>
      </c>
      <c r="AB9">
        <v>6</v>
      </c>
      <c r="AC9" s="29" t="s">
        <v>54</v>
      </c>
    </row>
    <row r="10" spans="1:29">
      <c r="A10" s="42"/>
      <c r="B10" s="66" t="s">
        <v>57</v>
      </c>
      <c r="C10" s="78" t="s">
        <v>58</v>
      </c>
      <c r="D10" s="74"/>
      <c r="E10" s="74"/>
      <c r="F10" s="74"/>
      <c r="G10" s="74"/>
      <c r="H10" s="67">
        <f>IF(H4="","",H4+2)</f>
        <v>38147</v>
      </c>
      <c r="I10" s="51" t="str">
        <f t="shared" si="0"/>
        <v>úterý</v>
      </c>
      <c r="J10" s="59"/>
      <c r="K10" s="20"/>
      <c r="L10" s="14"/>
      <c r="M10" s="43"/>
      <c r="N10" s="23"/>
      <c r="O10" s="23"/>
      <c r="P10" s="23"/>
      <c r="Q10" s="23"/>
      <c r="R10" s="23"/>
      <c r="S10" s="23"/>
      <c r="T10" s="23"/>
      <c r="U10" s="23"/>
      <c r="V10" s="23"/>
      <c r="AA10">
        <v>2</v>
      </c>
      <c r="AB10">
        <v>7</v>
      </c>
      <c r="AC10" s="29" t="s">
        <v>55</v>
      </c>
    </row>
    <row r="11" spans="1:29">
      <c r="A11" s="42"/>
      <c r="B11" s="12">
        <v>9</v>
      </c>
      <c r="C11" s="73" t="s">
        <v>40</v>
      </c>
      <c r="D11" s="74"/>
      <c r="E11" s="74"/>
      <c r="F11" s="74"/>
      <c r="G11" s="74"/>
      <c r="H11" s="3">
        <f>IF(H4="","",H4+5)</f>
        <v>38150</v>
      </c>
      <c r="I11" s="51" t="str">
        <f t="shared" si="0"/>
        <v>sobota</v>
      </c>
      <c r="J11" s="59"/>
      <c r="K11" s="20"/>
      <c r="L11" s="14"/>
      <c r="M11" s="43"/>
      <c r="N11" s="23"/>
      <c r="O11" s="23"/>
      <c r="P11" s="23"/>
      <c r="Q11" s="23"/>
      <c r="R11" s="23"/>
      <c r="S11" s="23"/>
      <c r="T11" s="23"/>
      <c r="U11" s="23"/>
      <c r="V11" s="23"/>
      <c r="AA11">
        <f t="shared" si="1"/>
        <v>6</v>
      </c>
    </row>
    <row r="12" spans="1:29">
      <c r="A12" s="42"/>
      <c r="B12" s="66" t="s">
        <v>59</v>
      </c>
      <c r="C12" s="78" t="s">
        <v>58</v>
      </c>
      <c r="D12" s="79"/>
      <c r="E12" s="79"/>
      <c r="F12" s="79"/>
      <c r="G12" s="79"/>
      <c r="H12" s="67">
        <f>IF(H4="","",H4+5)</f>
        <v>38150</v>
      </c>
      <c r="I12" s="51" t="str">
        <f t="shared" si="0"/>
        <v>pátek</v>
      </c>
      <c r="J12" s="59"/>
      <c r="K12" s="20"/>
      <c r="L12" s="14"/>
      <c r="M12" s="43"/>
      <c r="N12" s="23"/>
      <c r="O12" s="23"/>
      <c r="P12" s="23"/>
      <c r="Q12" s="23"/>
      <c r="R12" s="23"/>
      <c r="S12" s="23"/>
      <c r="T12" s="23"/>
      <c r="U12" s="23"/>
      <c r="V12" s="23"/>
      <c r="AA12">
        <v>5</v>
      </c>
    </row>
    <row r="13" spans="1:29">
      <c r="A13" s="42"/>
      <c r="B13" s="12">
        <v>14</v>
      </c>
      <c r="C13" s="73" t="s">
        <v>20</v>
      </c>
      <c r="D13" s="74"/>
      <c r="E13" s="74"/>
      <c r="F13" s="74"/>
      <c r="G13" s="74"/>
      <c r="H13" s="64">
        <f>IF(H4="","",H4+10)</f>
        <v>38155</v>
      </c>
      <c r="I13" s="51" t="str">
        <f t="shared" si="0"/>
        <v>čtvrtek</v>
      </c>
      <c r="J13" s="59"/>
      <c r="K13" s="20"/>
      <c r="L13" s="14"/>
      <c r="M13" s="43"/>
      <c r="N13" s="23"/>
      <c r="O13" s="23"/>
      <c r="P13" s="23"/>
      <c r="Q13" s="23"/>
      <c r="R13" s="23"/>
      <c r="S13" s="23"/>
      <c r="T13" s="23"/>
      <c r="U13" s="23"/>
      <c r="V13" s="23"/>
      <c r="AA13">
        <f t="shared" si="1"/>
        <v>4</v>
      </c>
    </row>
    <row r="14" spans="1:29">
      <c r="A14" s="42"/>
      <c r="B14" s="58" t="s">
        <v>60</v>
      </c>
      <c r="C14" s="78" t="s">
        <v>58</v>
      </c>
      <c r="D14" s="79"/>
      <c r="E14" s="79"/>
      <c r="F14" s="79"/>
      <c r="G14" s="79"/>
      <c r="H14" s="67">
        <f>IF(H4="","",H4+11)</f>
        <v>38156</v>
      </c>
      <c r="I14" s="51" t="str">
        <f t="shared" si="0"/>
        <v>čtvrtek</v>
      </c>
      <c r="J14" s="59"/>
      <c r="K14" s="20"/>
      <c r="L14" s="14"/>
      <c r="M14" s="43"/>
      <c r="N14" s="23"/>
      <c r="O14" s="23"/>
      <c r="P14" s="23"/>
      <c r="Q14" s="23"/>
      <c r="R14" s="23"/>
      <c r="S14" s="23"/>
      <c r="T14" s="23"/>
      <c r="U14" s="23"/>
      <c r="V14" s="23"/>
      <c r="AA14">
        <v>4</v>
      </c>
    </row>
    <row r="15" spans="1:29" ht="13.5" thickBot="1">
      <c r="A15" s="42"/>
      <c r="B15" s="12">
        <v>16</v>
      </c>
      <c r="C15" s="73" t="s">
        <v>22</v>
      </c>
      <c r="D15" s="74"/>
      <c r="E15" s="74"/>
      <c r="F15" s="74"/>
      <c r="G15" s="74"/>
      <c r="H15" s="3">
        <f>IF(H4="","",H4+12)</f>
        <v>38157</v>
      </c>
      <c r="I15" s="51" t="str">
        <f t="shared" si="0"/>
        <v>sobota</v>
      </c>
      <c r="J15" s="59"/>
      <c r="K15" s="20"/>
      <c r="L15" s="14"/>
      <c r="M15" s="43"/>
      <c r="N15" s="23"/>
      <c r="O15" s="23"/>
      <c r="P15" s="23"/>
      <c r="Q15" s="23"/>
      <c r="R15" s="23"/>
      <c r="S15" s="23"/>
      <c r="T15" s="23"/>
      <c r="U15" s="23"/>
      <c r="V15" s="23"/>
      <c r="AA15">
        <f t="shared" si="1"/>
        <v>6</v>
      </c>
    </row>
    <row r="16" spans="1:29" ht="13.5" thickBot="1">
      <c r="A16" s="42"/>
      <c r="B16" s="12">
        <v>17</v>
      </c>
      <c r="C16" s="73" t="s">
        <v>24</v>
      </c>
      <c r="D16" s="74"/>
      <c r="E16" s="74"/>
      <c r="F16" s="74"/>
      <c r="G16" s="74"/>
      <c r="H16" s="65">
        <f>IF(H4="","",H4+13)</f>
        <v>38158</v>
      </c>
      <c r="I16" s="51" t="str">
        <f t="shared" si="0"/>
        <v>neděle</v>
      </c>
      <c r="J16" s="60"/>
      <c r="K16" s="20"/>
      <c r="L16" s="14"/>
      <c r="M16" s="43"/>
      <c r="N16" s="23"/>
      <c r="O16" s="23"/>
      <c r="P16" s="23"/>
      <c r="Q16" s="23"/>
      <c r="R16" s="23"/>
      <c r="S16" s="23"/>
      <c r="T16" s="23"/>
      <c r="U16" s="23"/>
      <c r="V16" s="23"/>
      <c r="AA16">
        <f t="shared" si="1"/>
        <v>7</v>
      </c>
    </row>
    <row r="17" spans="1:27">
      <c r="A17" s="42"/>
      <c r="B17" s="12">
        <v>17</v>
      </c>
      <c r="C17" s="34"/>
      <c r="D17" s="72" t="s">
        <v>41</v>
      </c>
      <c r="E17" s="72"/>
      <c r="F17" s="72"/>
      <c r="G17" s="72"/>
      <c r="H17" s="72"/>
      <c r="I17" s="51" t="str">
        <f>IF(J17="","",VLOOKUP(AA17,$AB$4:$AC$10,2))</f>
        <v>neděle</v>
      </c>
      <c r="J17" s="61">
        <f>IF(H4="","",H4+13)</f>
        <v>38158</v>
      </c>
      <c r="K17" s="20"/>
      <c r="L17" s="14"/>
      <c r="M17" s="43"/>
      <c r="N17" s="23"/>
      <c r="O17" s="23"/>
      <c r="P17" s="23"/>
      <c r="Q17" s="23"/>
      <c r="R17" s="23"/>
      <c r="S17" s="23"/>
      <c r="T17" s="23"/>
      <c r="U17" s="23"/>
      <c r="V17" s="23"/>
      <c r="AA17">
        <f>WEEKDAY(J17,2)</f>
        <v>7</v>
      </c>
    </row>
    <row r="18" spans="1:27">
      <c r="A18" s="42"/>
      <c r="B18" s="12">
        <v>19</v>
      </c>
      <c r="C18" s="35"/>
      <c r="D18" s="72" t="s">
        <v>42</v>
      </c>
      <c r="E18" s="72"/>
      <c r="F18" s="72"/>
      <c r="G18" s="72"/>
      <c r="H18" s="72"/>
      <c r="I18" s="51" t="str">
        <f>IF(J18="","",VLOOKUP(AA18,$AB$4:$AC$10,2))</f>
        <v>úterý</v>
      </c>
      <c r="J18" s="61">
        <f>IF(H4="","",H4+15)</f>
        <v>38160</v>
      </c>
      <c r="K18" s="20"/>
      <c r="L18" s="14"/>
      <c r="M18" s="43"/>
      <c r="N18" s="23"/>
      <c r="O18" s="23"/>
      <c r="P18" s="23"/>
      <c r="Q18" s="23"/>
      <c r="R18" s="23"/>
      <c r="S18" s="23"/>
      <c r="T18" s="23"/>
      <c r="U18" s="23"/>
      <c r="V18" s="23"/>
      <c r="AA18">
        <f>WEEKDAY(J18,2)</f>
        <v>2</v>
      </c>
    </row>
    <row r="19" spans="1:27">
      <c r="A19" s="42"/>
      <c r="B19" s="12">
        <v>19</v>
      </c>
      <c r="C19" s="71" t="s">
        <v>43</v>
      </c>
      <c r="D19" s="72"/>
      <c r="E19" s="72"/>
      <c r="F19" s="72"/>
      <c r="G19" s="72"/>
      <c r="H19" s="3">
        <f>IF(H4="","",H4+15)</f>
        <v>38160</v>
      </c>
      <c r="I19" s="51" t="str">
        <f>IF(H19="","",VLOOKUP(AA19,$AB$4:$AC$10,2))</f>
        <v>úterý</v>
      </c>
      <c r="J19" s="62"/>
      <c r="K19" s="20"/>
      <c r="L19" s="14"/>
      <c r="M19" s="43"/>
      <c r="N19" s="23"/>
      <c r="O19" s="23"/>
      <c r="P19" s="23"/>
      <c r="Q19" s="23"/>
      <c r="R19" s="23"/>
      <c r="S19" s="23"/>
      <c r="T19" s="23"/>
      <c r="U19" s="23"/>
      <c r="V19" s="23"/>
      <c r="AA19">
        <f t="shared" si="1"/>
        <v>2</v>
      </c>
    </row>
    <row r="20" spans="1:27">
      <c r="A20" s="42"/>
      <c r="B20" s="12">
        <v>21</v>
      </c>
      <c r="C20" s="71" t="s">
        <v>44</v>
      </c>
      <c r="D20" s="72"/>
      <c r="E20" s="72"/>
      <c r="F20" s="72"/>
      <c r="G20" s="72"/>
      <c r="H20" s="3">
        <f>IF(H4="","",H4+17)</f>
        <v>38162</v>
      </c>
      <c r="I20" s="51" t="str">
        <f>IF(H20="","",VLOOKUP(AA20,$AB$4:$AC$10,2))</f>
        <v>čtvrtek</v>
      </c>
      <c r="J20" s="59"/>
      <c r="K20" s="20"/>
      <c r="L20" s="14"/>
      <c r="M20" s="43"/>
      <c r="N20" s="23"/>
      <c r="O20" s="23"/>
      <c r="P20" s="23"/>
      <c r="Q20" s="23"/>
      <c r="R20" s="23"/>
      <c r="S20" s="23"/>
      <c r="T20" s="23"/>
      <c r="U20" s="23"/>
      <c r="V20" s="23"/>
      <c r="AA20">
        <f t="shared" si="1"/>
        <v>4</v>
      </c>
    </row>
    <row r="21" spans="1:27">
      <c r="A21" s="42"/>
      <c r="B21" s="12">
        <v>23</v>
      </c>
      <c r="C21" s="71" t="s">
        <v>45</v>
      </c>
      <c r="D21" s="72"/>
      <c r="E21" s="72"/>
      <c r="F21" s="72"/>
      <c r="G21" s="72"/>
      <c r="H21" s="3">
        <f>IF(H4="","",H4+19)</f>
        <v>38164</v>
      </c>
      <c r="I21" s="51" t="str">
        <f>IF(H21="","",VLOOKUP(AA21,$AB$4:$AC$10,2))</f>
        <v>sobota</v>
      </c>
      <c r="J21" s="59"/>
      <c r="K21" s="20"/>
      <c r="L21" s="14"/>
      <c r="M21" s="43"/>
      <c r="N21" s="23"/>
      <c r="O21" s="23"/>
      <c r="P21" s="23"/>
      <c r="Q21" s="23"/>
      <c r="R21" s="23"/>
      <c r="S21" s="23"/>
      <c r="T21" s="23"/>
      <c r="U21" s="23"/>
      <c r="V21" s="23"/>
      <c r="AA21">
        <f t="shared" si="1"/>
        <v>6</v>
      </c>
    </row>
    <row r="22" spans="1:27" ht="13.5" thickBot="1">
      <c r="A22" s="42"/>
      <c r="B22" s="12">
        <v>25</v>
      </c>
      <c r="C22" s="73" t="s">
        <v>46</v>
      </c>
      <c r="D22" s="74"/>
      <c r="E22" s="74"/>
      <c r="F22" s="74"/>
      <c r="G22" s="74"/>
      <c r="H22" s="3">
        <f>IF(H4="","",H4+21)</f>
        <v>38166</v>
      </c>
      <c r="I22" s="51" t="str">
        <f>IF(H22="","",VLOOKUP(AA22,$AB$4:$AC$10,2))</f>
        <v>pondělí</v>
      </c>
      <c r="J22" s="59"/>
      <c r="K22" s="20"/>
      <c r="L22" s="14"/>
      <c r="M22" s="43"/>
      <c r="N22" s="23"/>
      <c r="O22" s="23"/>
      <c r="P22" s="23"/>
      <c r="Q22" s="23"/>
      <c r="R22" s="23"/>
      <c r="S22" s="23"/>
      <c r="T22" s="23"/>
      <c r="U22" s="23"/>
      <c r="V22" s="23"/>
      <c r="AA22">
        <f t="shared" si="1"/>
        <v>1</v>
      </c>
    </row>
    <row r="23" spans="1:27" ht="13.5" thickBot="1">
      <c r="A23" s="42"/>
      <c r="B23" s="12">
        <v>27</v>
      </c>
      <c r="C23" s="36"/>
      <c r="D23" s="75" t="s">
        <v>35</v>
      </c>
      <c r="E23" s="75"/>
      <c r="F23" s="75"/>
      <c r="G23" s="75"/>
      <c r="H23" s="75"/>
      <c r="I23" s="50" t="str">
        <f>IF(J23="","",VLOOKUP(AA23,$AB$4:$AC$10,2))</f>
        <v>středa</v>
      </c>
      <c r="J23" s="63">
        <f>IF(H4="","",H4+23)</f>
        <v>38168</v>
      </c>
      <c r="K23" s="21"/>
      <c r="L23" s="14"/>
      <c r="M23" s="43"/>
      <c r="N23" s="23"/>
      <c r="O23" s="23"/>
      <c r="P23" s="23"/>
      <c r="Q23" s="23"/>
      <c r="R23" s="23"/>
      <c r="S23" s="23"/>
      <c r="T23" s="23"/>
      <c r="U23" s="23"/>
      <c r="V23" s="23"/>
      <c r="AA23">
        <f>WEEKDAY(J23,2)</f>
        <v>3</v>
      </c>
    </row>
    <row r="24" spans="1:27" ht="13.5" thickBot="1">
      <c r="A24" s="42"/>
      <c r="B24" s="15"/>
      <c r="C24" s="16"/>
      <c r="D24" s="16"/>
      <c r="E24" s="16"/>
      <c r="F24" s="16"/>
      <c r="G24" s="16"/>
      <c r="H24" s="17"/>
      <c r="I24" s="17"/>
      <c r="J24" s="18"/>
      <c r="K24" s="16"/>
      <c r="L24" s="19"/>
      <c r="M24" s="43"/>
      <c r="N24" s="23"/>
      <c r="O24" s="23"/>
      <c r="P24" s="23"/>
      <c r="Q24" s="23"/>
      <c r="R24" s="23"/>
      <c r="S24" s="23"/>
      <c r="T24" s="23"/>
      <c r="U24" s="23"/>
      <c r="V24" s="23"/>
    </row>
    <row r="25" spans="1:27" ht="13.5" thickBot="1">
      <c r="A25" s="44"/>
      <c r="B25" s="45"/>
      <c r="C25" s="45"/>
      <c r="D25" s="45"/>
      <c r="E25" s="45"/>
      <c r="F25" s="45"/>
      <c r="G25" s="45"/>
      <c r="H25" s="46"/>
      <c r="I25" s="46"/>
      <c r="J25" s="47"/>
      <c r="K25" s="45"/>
      <c r="L25" s="45"/>
      <c r="M25" s="48"/>
      <c r="N25" s="23"/>
      <c r="O25" s="23"/>
      <c r="P25" s="23"/>
      <c r="Q25" s="23"/>
      <c r="R25" s="23"/>
      <c r="S25" s="23"/>
      <c r="T25" s="23"/>
      <c r="U25" s="23"/>
      <c r="V25" s="23"/>
    </row>
    <row r="26" spans="1:27">
      <c r="A26" s="23"/>
      <c r="B26" s="23"/>
      <c r="C26" s="23"/>
      <c r="D26" s="23"/>
      <c r="E26" s="23"/>
      <c r="F26" s="23"/>
      <c r="G26" s="23"/>
      <c r="H26" s="24"/>
      <c r="I26" s="24"/>
      <c r="J26" s="25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7">
      <c r="A27" s="23"/>
      <c r="B27" s="23"/>
      <c r="C27" s="68" t="s">
        <v>61</v>
      </c>
      <c r="D27" s="69"/>
      <c r="E27" s="69"/>
      <c r="F27" s="69"/>
      <c r="G27" s="69"/>
      <c r="H27" s="69"/>
      <c r="I27" s="69"/>
      <c r="J27" s="69"/>
      <c r="K27" s="7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7">
      <c r="A28" s="23"/>
      <c r="B28" s="23"/>
      <c r="C28" s="23"/>
      <c r="D28" s="23"/>
      <c r="E28" s="23"/>
      <c r="F28" s="23"/>
      <c r="G28" s="23"/>
      <c r="H28" s="24"/>
      <c r="I28" s="24"/>
      <c r="J28" s="25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7">
      <c r="A29" s="23"/>
      <c r="B29" s="23"/>
      <c r="C29" s="23"/>
      <c r="D29" s="23"/>
      <c r="E29" s="23"/>
      <c r="F29" s="23"/>
      <c r="G29" s="23"/>
      <c r="H29" s="24"/>
      <c r="I29" s="24"/>
      <c r="J29" s="25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7">
      <c r="A30" s="23"/>
      <c r="B30" s="23"/>
      <c r="C30" s="23"/>
      <c r="D30" s="23"/>
      <c r="E30" s="23"/>
      <c r="F30" s="23"/>
      <c r="G30" s="23"/>
      <c r="H30" s="24"/>
      <c r="I30" s="24"/>
      <c r="J30" s="25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7">
      <c r="A31" s="23"/>
      <c r="B31" s="23"/>
      <c r="C31" s="23"/>
      <c r="D31" s="23"/>
      <c r="E31" s="23"/>
      <c r="F31" s="23"/>
      <c r="G31" s="23"/>
      <c r="H31" s="24"/>
      <c r="I31" s="24"/>
      <c r="J31" s="25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7">
      <c r="A32" s="23"/>
      <c r="B32" s="23"/>
      <c r="C32" s="23"/>
      <c r="D32" s="23"/>
      <c r="E32" s="23"/>
      <c r="F32" s="23"/>
      <c r="G32" s="23"/>
      <c r="H32" s="24"/>
      <c r="I32" s="24"/>
      <c r="J32" s="25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>
      <c r="A33" s="23"/>
      <c r="B33" s="23"/>
      <c r="C33" s="23"/>
      <c r="D33" s="23"/>
      <c r="E33" s="23"/>
      <c r="F33" s="23"/>
      <c r="G33" s="23"/>
      <c r="H33" s="24"/>
      <c r="I33" s="24"/>
      <c r="J33" s="25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2">
      <c r="A34" s="23"/>
      <c r="B34" s="23"/>
      <c r="C34" s="23"/>
      <c r="D34" s="23"/>
      <c r="E34" s="23"/>
      <c r="F34" s="23"/>
      <c r="G34" s="23"/>
      <c r="H34" s="24"/>
      <c r="I34" s="24"/>
      <c r="J34" s="25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>
      <c r="A35" s="23"/>
      <c r="B35" s="23"/>
      <c r="C35" s="23"/>
      <c r="D35" s="23"/>
      <c r="E35" s="23"/>
      <c r="F35" s="23"/>
      <c r="G35" s="23"/>
      <c r="H35" s="24"/>
      <c r="I35" s="24"/>
      <c r="J35" s="25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>
      <c r="A36" s="23"/>
      <c r="B36" s="23"/>
      <c r="C36" s="23"/>
      <c r="D36" s="23"/>
      <c r="E36" s="23"/>
      <c r="F36" s="23"/>
      <c r="G36" s="23"/>
      <c r="H36" s="24"/>
      <c r="I36" s="24"/>
      <c r="J36" s="25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>
      <c r="A37" s="23"/>
      <c r="B37" s="23"/>
      <c r="C37" s="23"/>
      <c r="D37" s="23"/>
      <c r="E37" s="23"/>
      <c r="F37" s="23"/>
      <c r="G37" s="23"/>
      <c r="H37" s="24"/>
      <c r="I37" s="24"/>
      <c r="J37" s="25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>
      <c r="A38" s="23"/>
      <c r="B38" s="23"/>
      <c r="C38" s="23"/>
      <c r="D38" s="23"/>
      <c r="E38" s="23"/>
      <c r="F38" s="23"/>
      <c r="G38" s="23"/>
      <c r="H38" s="24"/>
      <c r="I38" s="24"/>
      <c r="J38" s="25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>
      <c r="A39" s="23"/>
      <c r="B39" s="23"/>
      <c r="C39" s="23"/>
      <c r="D39" s="23"/>
      <c r="E39" s="23"/>
      <c r="F39" s="23"/>
      <c r="G39" s="23"/>
      <c r="H39" s="24"/>
      <c r="I39" s="24"/>
      <c r="J39" s="25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>
      <c r="A40" s="23"/>
      <c r="B40" s="23"/>
      <c r="C40" s="23"/>
      <c r="D40" s="23"/>
      <c r="E40" s="23"/>
      <c r="F40" s="23"/>
      <c r="G40" s="23"/>
      <c r="H40" s="24"/>
      <c r="I40" s="24"/>
      <c r="J40" s="25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>
      <c r="A41" s="23"/>
      <c r="B41" s="23"/>
      <c r="C41" s="23"/>
      <c r="D41" s="23"/>
      <c r="E41" s="23"/>
      <c r="F41" s="23"/>
      <c r="G41" s="23"/>
      <c r="H41" s="24"/>
      <c r="I41" s="24"/>
      <c r="J41" s="25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>
      <c r="A42" s="23"/>
      <c r="B42" s="23"/>
      <c r="C42" s="23"/>
      <c r="D42" s="23"/>
      <c r="E42" s="23"/>
      <c r="F42" s="23"/>
      <c r="G42" s="23"/>
      <c r="H42" s="24"/>
      <c r="I42" s="24"/>
      <c r="J42" s="25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>
      <c r="A43" s="23"/>
      <c r="B43" s="23"/>
      <c r="C43" s="23"/>
      <c r="D43" s="23"/>
      <c r="E43" s="23"/>
      <c r="F43" s="23"/>
      <c r="G43" s="23"/>
      <c r="H43" s="24"/>
      <c r="I43" s="24"/>
      <c r="J43" s="25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>
      <c r="A44" s="23"/>
      <c r="B44" s="23"/>
      <c r="C44" s="23"/>
      <c r="D44" s="23"/>
      <c r="E44" s="23"/>
      <c r="F44" s="23"/>
      <c r="G44" s="23"/>
      <c r="H44" s="24"/>
      <c r="I44" s="24"/>
      <c r="J44" s="25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>
      <c r="A45" s="23"/>
      <c r="B45" s="23"/>
      <c r="C45" s="23"/>
      <c r="D45" s="23"/>
      <c r="E45" s="23"/>
      <c r="F45" s="23"/>
      <c r="G45" s="23"/>
      <c r="H45" s="24"/>
      <c r="I45" s="24"/>
      <c r="J45" s="25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>
      <c r="A46" s="23"/>
      <c r="B46" s="23"/>
      <c r="C46" s="23"/>
      <c r="D46" s="23"/>
      <c r="E46" s="23"/>
      <c r="F46" s="23"/>
      <c r="G46" s="23"/>
      <c r="H46" s="24"/>
      <c r="I46" s="24"/>
      <c r="J46" s="25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>
      <c r="A47" s="23"/>
      <c r="B47" s="23"/>
      <c r="C47" s="23"/>
      <c r="D47" s="23"/>
      <c r="E47" s="23"/>
      <c r="F47" s="23"/>
      <c r="G47" s="23"/>
      <c r="H47" s="24"/>
      <c r="I47" s="24"/>
      <c r="J47" s="2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>
      <c r="A48" s="23"/>
      <c r="B48" s="23"/>
      <c r="C48" s="23"/>
      <c r="D48" s="23"/>
      <c r="E48" s="23"/>
      <c r="F48" s="23"/>
      <c r="G48" s="23"/>
      <c r="H48" s="24"/>
      <c r="I48" s="24"/>
      <c r="J48" s="25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>
      <c r="A49" s="23"/>
      <c r="B49" s="23"/>
      <c r="C49" s="23"/>
      <c r="D49" s="23"/>
      <c r="E49" s="23"/>
      <c r="F49" s="23"/>
      <c r="G49" s="23"/>
      <c r="H49" s="24"/>
      <c r="I49" s="24"/>
      <c r="J49" s="2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>
      <c r="A50" s="23"/>
      <c r="B50" s="23"/>
      <c r="C50" s="23"/>
      <c r="D50" s="23"/>
      <c r="E50" s="23"/>
      <c r="F50" s="23"/>
      <c r="G50" s="23"/>
      <c r="H50" s="24"/>
      <c r="I50" s="24"/>
      <c r="J50" s="25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>
      <c r="A51" s="23"/>
      <c r="B51" s="23"/>
      <c r="C51" s="23"/>
      <c r="D51" s="23"/>
      <c r="E51" s="23"/>
      <c r="F51" s="23"/>
      <c r="G51" s="23"/>
      <c r="H51" s="24"/>
      <c r="I51" s="24"/>
      <c r="J51" s="25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>
      <c r="A52" s="23"/>
      <c r="B52" s="23"/>
      <c r="C52" s="23"/>
      <c r="D52" s="23"/>
      <c r="E52" s="23"/>
      <c r="F52" s="23"/>
      <c r="G52" s="23"/>
      <c r="H52" s="24"/>
      <c r="I52" s="24"/>
      <c r="J52" s="25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>
      <c r="A53" s="23"/>
      <c r="B53" s="23"/>
      <c r="C53" s="23"/>
      <c r="D53" s="23"/>
      <c r="E53" s="23"/>
      <c r="F53" s="23"/>
      <c r="G53" s="23"/>
      <c r="H53" s="24"/>
      <c r="I53" s="24"/>
      <c r="J53" s="25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>
      <c r="A54" s="23"/>
      <c r="B54" s="23"/>
      <c r="C54" s="23"/>
      <c r="D54" s="23"/>
      <c r="E54" s="23"/>
      <c r="F54" s="23"/>
      <c r="G54" s="23"/>
      <c r="H54" s="24"/>
      <c r="I54" s="24"/>
      <c r="J54" s="25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>
      <c r="A55" s="23"/>
      <c r="B55" s="23"/>
      <c r="C55" s="23"/>
      <c r="D55" s="23"/>
      <c r="E55" s="23"/>
      <c r="F55" s="23"/>
      <c r="G55" s="23"/>
      <c r="H55" s="24"/>
      <c r="I55" s="24"/>
      <c r="J55" s="25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>
      <c r="A56" s="23"/>
      <c r="B56" s="23"/>
      <c r="C56" s="23"/>
      <c r="D56" s="23"/>
      <c r="E56" s="23"/>
      <c r="F56" s="23"/>
      <c r="G56" s="23"/>
      <c r="H56" s="24"/>
      <c r="I56" s="24"/>
      <c r="J56" s="25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>
      <c r="A57" s="23"/>
    </row>
  </sheetData>
  <sheetProtection sheet="1" objects="1" scenarios="1"/>
  <mergeCells count="22">
    <mergeCell ref="C4:G4"/>
    <mergeCell ref="C5:G5"/>
    <mergeCell ref="B2:L2"/>
    <mergeCell ref="C11:G11"/>
    <mergeCell ref="C13:G13"/>
    <mergeCell ref="C15:G15"/>
    <mergeCell ref="C6:G6"/>
    <mergeCell ref="C7:G7"/>
    <mergeCell ref="C8:G8"/>
    <mergeCell ref="C9:G9"/>
    <mergeCell ref="C10:G10"/>
    <mergeCell ref="C12:G12"/>
    <mergeCell ref="C14:G14"/>
    <mergeCell ref="C27:K27"/>
    <mergeCell ref="C20:G20"/>
    <mergeCell ref="C21:G21"/>
    <mergeCell ref="C22:G22"/>
    <mergeCell ref="D23:H23"/>
    <mergeCell ref="C16:G16"/>
    <mergeCell ref="C19:G19"/>
    <mergeCell ref="D17:H17"/>
    <mergeCell ref="D18:H18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96" verticalDpi="96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topLeftCell="B1" workbookViewId="0">
      <selection activeCell="B10" sqref="B10"/>
    </sheetView>
  </sheetViews>
  <sheetFormatPr defaultRowHeight="12.75"/>
  <cols>
    <col min="1" max="1" width="11.5703125" customWidth="1"/>
    <col min="2" max="2" width="55.140625" customWidth="1"/>
    <col min="5" max="5" width="12.42578125" customWidth="1"/>
  </cols>
  <sheetData>
    <row r="1" spans="1:2">
      <c r="A1" s="26" t="s">
        <v>0</v>
      </c>
      <c r="B1" s="27" t="s">
        <v>1</v>
      </c>
    </row>
    <row r="2" spans="1:2">
      <c r="A2" s="28" t="s">
        <v>3</v>
      </c>
      <c r="B2" s="4" t="s">
        <v>2</v>
      </c>
    </row>
    <row r="3" spans="1:2">
      <c r="A3" s="28" t="s">
        <v>3</v>
      </c>
      <c r="B3" s="4" t="s">
        <v>4</v>
      </c>
    </row>
    <row r="4" spans="1:2">
      <c r="A4" s="28" t="s">
        <v>5</v>
      </c>
      <c r="B4" s="4" t="s">
        <v>6</v>
      </c>
    </row>
    <row r="5" spans="1:2">
      <c r="A5" s="28" t="s">
        <v>7</v>
      </c>
      <c r="B5" s="4" t="s">
        <v>8</v>
      </c>
    </row>
    <row r="6" spans="1:2">
      <c r="A6" s="28" t="s">
        <v>9</v>
      </c>
      <c r="B6" s="4" t="s">
        <v>10</v>
      </c>
    </row>
    <row r="7" spans="1:2">
      <c r="A7" s="28" t="s">
        <v>11</v>
      </c>
      <c r="B7" s="4" t="s">
        <v>12</v>
      </c>
    </row>
    <row r="8" spans="1:2">
      <c r="A8" s="28" t="s">
        <v>13</v>
      </c>
      <c r="B8" s="4" t="s">
        <v>14</v>
      </c>
    </row>
    <row r="9" spans="1:2">
      <c r="A9" s="28" t="s">
        <v>15</v>
      </c>
      <c r="B9" s="4" t="s">
        <v>16</v>
      </c>
    </row>
    <row r="10" spans="1:2">
      <c r="A10" s="28" t="s">
        <v>17</v>
      </c>
      <c r="B10" s="4" t="s">
        <v>18</v>
      </c>
    </row>
    <row r="11" spans="1:2">
      <c r="A11" s="28" t="s">
        <v>19</v>
      </c>
      <c r="B11" s="4" t="s">
        <v>20</v>
      </c>
    </row>
    <row r="12" spans="1:2">
      <c r="A12" s="28" t="s">
        <v>21</v>
      </c>
      <c r="B12" s="4" t="s">
        <v>22</v>
      </c>
    </row>
    <row r="13" spans="1:2">
      <c r="A13" s="28" t="s">
        <v>23</v>
      </c>
      <c r="B13" s="4" t="s">
        <v>24</v>
      </c>
    </row>
    <row r="14" spans="1:2">
      <c r="A14" s="28" t="s">
        <v>26</v>
      </c>
      <c r="B14" s="4" t="s">
        <v>27</v>
      </c>
    </row>
    <row r="15" spans="1:2">
      <c r="A15" s="28" t="s">
        <v>28</v>
      </c>
      <c r="B15" s="4" t="s">
        <v>29</v>
      </c>
    </row>
    <row r="16" spans="1:2">
      <c r="A16" s="28" t="s">
        <v>30</v>
      </c>
      <c r="B16" s="4" t="s">
        <v>31</v>
      </c>
    </row>
    <row r="17" spans="1:2">
      <c r="A17" s="28" t="s">
        <v>32</v>
      </c>
      <c r="B17" s="4" t="s">
        <v>33</v>
      </c>
    </row>
    <row r="18" spans="1:2">
      <c r="A18" s="28" t="s">
        <v>34</v>
      </c>
      <c r="B18" s="4" t="s">
        <v>35</v>
      </c>
    </row>
    <row r="19" spans="1:2">
      <c r="A19" s="28"/>
      <c r="B19" s="4"/>
    </row>
    <row r="20" spans="1:2" ht="13.5" thickBot="1">
      <c r="A20" s="5"/>
      <c r="B20" s="6" t="s">
        <v>25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kalendář</vt:lpstr>
      <vt:lpstr>List1</vt:lpstr>
      <vt:lpstr>kalendář!Oblast_tisku</vt:lpstr>
    </vt:vector>
  </TitlesOfParts>
  <Company>soukromý uživatel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Lokvenc</dc:creator>
  <cp:lastModifiedBy> </cp:lastModifiedBy>
  <cp:lastPrinted>2004-06-23T06:25:34Z</cp:lastPrinted>
  <dcterms:created xsi:type="dcterms:W3CDTF">1999-05-19T12:16:00Z</dcterms:created>
  <dcterms:modified xsi:type="dcterms:W3CDTF">2016-01-30T16:30:51Z</dcterms:modified>
</cp:coreProperties>
</file>